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348" yWindow="-12" windowWidth="15384" windowHeight="15204"/>
  </bookViews>
  <sheets>
    <sheet name=" Build a Model Solution" sheetId="1" r:id="rId1"/>
    <sheet name="Sheet2" sheetId="2" r:id="rId2"/>
    <sheet name="Sheet3" sheetId="3" r:id="rId3"/>
  </sheets>
  <definedNames>
    <definedName name="_xlnm.Print_Area" localSheetId="0">' Build a Model Solution'!$A$1:$H$102</definedName>
  </definedNames>
  <calcPr calcId="145621"/>
</workbook>
</file>

<file path=xl/calcChain.xml><?xml version="1.0" encoding="utf-8"?>
<calcChain xmlns="http://schemas.openxmlformats.org/spreadsheetml/2006/main">
  <c r="E105" i="1" l="1"/>
  <c r="E24" i="1"/>
  <c r="E47" i="1" s="1"/>
  <c r="F47" i="1" s="1"/>
  <c r="E53" i="1"/>
  <c r="E55" i="1" s="1"/>
  <c r="E61" i="1"/>
  <c r="E63" i="1" s="1"/>
  <c r="E64" i="1"/>
  <c r="E96" i="1" s="1"/>
  <c r="E25" i="1"/>
  <c r="E26" i="1"/>
  <c r="E27" i="1" s="1"/>
  <c r="E29" i="1" s="1"/>
  <c r="E31" i="1" s="1"/>
  <c r="E28" i="1"/>
  <c r="E80" i="1" s="1"/>
  <c r="E30" i="1"/>
  <c r="F53" i="1"/>
  <c r="E82" i="1"/>
  <c r="E83" i="1"/>
  <c r="E84" i="1"/>
  <c r="E85" i="1"/>
  <c r="E90" i="1"/>
  <c r="E94" i="1"/>
  <c r="E95" i="1"/>
  <c r="E101" i="1"/>
  <c r="F55" i="1"/>
  <c r="F66" i="1"/>
  <c r="F61" i="1"/>
  <c r="F63" i="1" s="1"/>
  <c r="F67" i="1" s="1"/>
  <c r="E32" i="1" l="1"/>
  <c r="E33" i="1" s="1"/>
  <c r="E89" i="1"/>
  <c r="E91" i="1" s="1"/>
  <c r="E35" i="1" l="1"/>
  <c r="E97" i="1" s="1"/>
  <c r="E98" i="1" s="1"/>
  <c r="E77" i="1"/>
  <c r="E86" i="1" s="1"/>
  <c r="E100" i="1" l="1"/>
  <c r="E102" i="1" s="1"/>
  <c r="E36" i="1"/>
  <c r="E65" i="1" s="1"/>
  <c r="E66" i="1" s="1"/>
  <c r="E67" i="1" s="1"/>
</calcChain>
</file>

<file path=xl/comments1.xml><?xml version="1.0" encoding="utf-8"?>
<comments xmlns="http://schemas.openxmlformats.org/spreadsheetml/2006/main">
  <authors>
    <author>Kenneth D. Jackson</author>
    <author>Mike Ehrhardt</author>
    <author>Christopher Buzzard</author>
  </authors>
  <commentList>
    <comment ref="E82" authorId="0">
      <text>
        <r>
          <rPr>
            <b/>
            <sz val="8"/>
            <color indexed="81"/>
            <rFont val="Tahoma"/>
            <family val="2"/>
          </rPr>
          <t>An increase in accounts receivable from the pevious year to the current year reduces the net cash provided by operating activities</t>
        </r>
        <r>
          <rPr>
            <sz val="8"/>
            <color indexed="81"/>
            <rFont val="Tahoma"/>
            <family val="2"/>
          </rPr>
          <t xml:space="preserve">
</t>
        </r>
      </text>
    </comment>
    <comment ref="E83" authorId="0">
      <text>
        <r>
          <rPr>
            <b/>
            <sz val="8"/>
            <color indexed="81"/>
            <rFont val="Tahoma"/>
            <family val="2"/>
          </rPr>
          <t>An increase in Inventory from the previous year to the current year reduces the net cash provided by operation activities</t>
        </r>
      </text>
    </comment>
    <comment ref="E84" authorId="1">
      <text>
        <r>
          <rPr>
            <b/>
            <sz val="10"/>
            <color indexed="81"/>
            <rFont val="Tahoma"/>
            <family val="2"/>
          </rPr>
          <t>An increase in accounts payable increases cash flow.</t>
        </r>
      </text>
    </comment>
    <comment ref="E85" authorId="1">
      <text>
        <r>
          <rPr>
            <b/>
            <sz val="10"/>
            <color indexed="81"/>
            <rFont val="Tahoma"/>
            <family val="2"/>
          </rPr>
          <t>An increase in accruals is a positive cash flow.</t>
        </r>
      </text>
    </comment>
    <comment ref="E89" authorId="2">
      <text>
        <r>
          <rPr>
            <b/>
            <sz val="8"/>
            <color indexed="81"/>
            <rFont val="Tahoma"/>
            <family val="2"/>
          </rPr>
          <t>Remember, to calculate cash used to acquire fixed assets, we must include depreciation, i.e., assets purchased are equal to the increase in net assets plus depreciation.</t>
        </r>
      </text>
    </comment>
    <comment ref="E90" authorId="1">
      <text>
        <r>
          <rPr>
            <b/>
            <sz val="10"/>
            <color indexed="81"/>
            <rFont val="Tahoma"/>
            <family val="2"/>
          </rPr>
          <t>Selling securities is a positive cash flow, buying securities is a negative cash flow.</t>
        </r>
      </text>
    </comment>
    <comment ref="E94" authorId="1">
      <text>
        <r>
          <rPr>
            <b/>
            <sz val="10"/>
            <color indexed="81"/>
            <rFont val="Tahoma"/>
            <family val="2"/>
          </rPr>
          <t>An increase in debt is a positive cash flow.</t>
        </r>
      </text>
    </comment>
    <comment ref="E95" authorId="1">
      <text>
        <r>
          <rPr>
            <b/>
            <sz val="10"/>
            <color indexed="81"/>
            <rFont val="Tahoma"/>
            <family val="2"/>
          </rPr>
          <t>An increase in debt is a positive cash flow.</t>
        </r>
      </text>
    </comment>
    <comment ref="E96" authorId="1">
      <text>
        <r>
          <rPr>
            <b/>
            <sz val="10"/>
            <color indexed="81"/>
            <rFont val="Tahoma"/>
            <family val="2"/>
          </rPr>
          <t>An increase in common stock is a positive cash flow.</t>
        </r>
      </text>
    </comment>
  </commentList>
</comments>
</file>

<file path=xl/sharedStrings.xml><?xml version="1.0" encoding="utf-8"?>
<sst xmlns="http://schemas.openxmlformats.org/spreadsheetml/2006/main" count="78" uniqueCount="76">
  <si>
    <t>Tax rate</t>
  </si>
  <si>
    <t>(in thousands of dollars)</t>
  </si>
  <si>
    <t>Sales</t>
  </si>
  <si>
    <t xml:space="preserve">  EBITDA</t>
  </si>
  <si>
    <t xml:space="preserve">  EBIT</t>
  </si>
  <si>
    <t xml:space="preserve">  EBT</t>
  </si>
  <si>
    <t>Taxes (40%)</t>
  </si>
  <si>
    <t>Common dividends</t>
  </si>
  <si>
    <t>Addition to retained earnings</t>
  </si>
  <si>
    <t>Assets</t>
  </si>
  <si>
    <t>Cash and cash equivalents</t>
  </si>
  <si>
    <t>Accounts Receivable</t>
  </si>
  <si>
    <t>Inventories</t>
  </si>
  <si>
    <t xml:space="preserve">  Total current assets</t>
  </si>
  <si>
    <t>Total assets</t>
  </si>
  <si>
    <t>Liabilities and equity</t>
  </si>
  <si>
    <t>Accounts payable</t>
  </si>
  <si>
    <t>Accruals</t>
  </si>
  <si>
    <t>Notes payable</t>
  </si>
  <si>
    <t xml:space="preserve">  Total current liabilities</t>
  </si>
  <si>
    <t>Long-term debt</t>
  </si>
  <si>
    <t xml:space="preserve">  Total liabilities</t>
  </si>
  <si>
    <t>Common stock</t>
  </si>
  <si>
    <t xml:space="preserve">  Total common equity</t>
  </si>
  <si>
    <t>Total liabilities and equity</t>
  </si>
  <si>
    <t>Sales Revenue</t>
  </si>
  <si>
    <t>Dividend Payout Ratio</t>
  </si>
  <si>
    <t>Statement of Cash Flows</t>
  </si>
  <si>
    <t>Operating Activities</t>
  </si>
  <si>
    <t>Net Income</t>
  </si>
  <si>
    <t xml:space="preserve">    Depreciation</t>
  </si>
  <si>
    <t>Investing Activities</t>
  </si>
  <si>
    <t>Financing Activities</t>
  </si>
  <si>
    <t xml:space="preserve">    Payment of common dividends</t>
  </si>
  <si>
    <t>Net increase/decrease in cash</t>
  </si>
  <si>
    <t>Add: Cash balance at the beginning of the year</t>
  </si>
  <si>
    <t>Cash balance at the end of the year</t>
  </si>
  <si>
    <t>Short-term investments</t>
  </si>
  <si>
    <t>Cumberland Industries December 31 Balance Sheets</t>
  </si>
  <si>
    <t>Adjustments:</t>
  </si>
  <si>
    <t xml:space="preserve">  Noncash adjustment:</t>
  </si>
  <si>
    <t xml:space="preserve">  Due to changes in working capital:</t>
  </si>
  <si>
    <t>Key Input Data for Cumberland Industries</t>
  </si>
  <si>
    <t>Depreciation (Cumberland has no amortization charges)</t>
  </si>
  <si>
    <t>The input information required for the problem is outlined in the "Key Input Data" section below.  Using this data and the balance sheet above, we constructed the income statement shown below.</t>
  </si>
  <si>
    <t xml:space="preserve">  Net fixed assets</t>
  </si>
  <si>
    <t xml:space="preserve">    Cash used to acquire gross fixed assets</t>
  </si>
  <si>
    <t>Net cash provided (used) by operating activities</t>
  </si>
  <si>
    <t>Net cash provided (used) by investing activities</t>
  </si>
  <si>
    <t>Net cash provided (used) by financing activities</t>
  </si>
  <si>
    <t>Net fixed assest</t>
  </si>
  <si>
    <t>Expenses (excluding depreciation) as a percent of sales</t>
  </si>
  <si>
    <t xml:space="preserve">  (Thousands of dollars)</t>
  </si>
  <si>
    <t>Cumberland Industries: Income Statement  (Thousands of dollars)</t>
  </si>
  <si>
    <t>Operating costs excluding depreciation</t>
  </si>
  <si>
    <t>Depr. as a % of net fixed assets</t>
  </si>
  <si>
    <t>Interest expense</t>
  </si>
  <si>
    <t>Retained earnings</t>
  </si>
  <si>
    <t xml:space="preserve">  Net income</t>
  </si>
  <si>
    <t>Dollar value of common stock issued (in thousands of dollars)</t>
  </si>
  <si>
    <t>Check for balancing (this should be zero):</t>
  </si>
  <si>
    <t>a. Cumberland Industries' most recent sales were $455,000,000; operating costs (excluding depreciation) were equal to 85% of sales; net fixed assets were $67,000,000; depreciation amounted to 10% of net fixed assets; interest expenses were $8,550,000; the state-plus-federal corporate tax rate was 40% and Cumberland paid 25% of its net income out in dividends.  Given this information, construct Cumberland's income statement. Also calculate total dividends and the addition to retained earnings.</t>
  </si>
  <si>
    <t xml:space="preserve">b. Cumberland Industries' partial balance sheets are shown below. Cumberland issued $10,000,000 of new common stock in the most recent year. Using this information and the results from part a, fill in the missing values for common stock, retained earnings, total common equity, and total liabilities and equity.  </t>
  </si>
  <si>
    <t xml:space="preserve">c.  Construct the statement of cash flows for the most recent year. </t>
  </si>
  <si>
    <t xml:space="preserve">    Due to change in accounts receivable</t>
  </si>
  <si>
    <t xml:space="preserve">    Due to change in inventories</t>
  </si>
  <si>
    <t xml:space="preserve">    Due to change in accounts payable</t>
  </si>
  <si>
    <t xml:space="preserve">    Due to change in accruals</t>
  </si>
  <si>
    <t xml:space="preserve">    Due to change in short-term investments</t>
  </si>
  <si>
    <t xml:space="preserve">    Due to change in notes payable</t>
  </si>
  <si>
    <t xml:space="preserve">    Due to change in long-term debt</t>
  </si>
  <si>
    <t xml:space="preserve">    Due to change in common stock</t>
  </si>
  <si>
    <t>Check: cash balance in statement of cash flows should equal the cash on balance sheets as shown here:</t>
  </si>
  <si>
    <t>Solution</t>
  </si>
  <si>
    <t>Chapter:</t>
  </si>
  <si>
    <t>Problem: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</si>
</sst>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3" formatCode="_(* #,##0.00_);_(* \(#,##0.00\);_(* &quot;-&quot;??_);_(@_)"/>
    <numFmt numFmtId="164" formatCode="&quot;$&quot;#,##0"/>
    <numFmt numFmtId="165" formatCode="&quot;$&quot;#,##0.00"/>
    <numFmt numFmtId="166" formatCode="0.0%"/>
    <numFmt numFmtId="167" formatCode="&quot;$&quot;#,##0.0000"/>
  </numFmts>
  <fonts count="19" x14ac:knownFonts="1">
    <font>
      <sz val="10"/>
      <name val="Arial"/>
    </font>
    <font>
      <sz val="10"/>
      <name val="Arial"/>
      <family val="2"/>
    </font>
    <font>
      <b/>
      <sz val="10"/>
      <name val="Times New Roman"/>
      <family val="1"/>
    </font>
    <font>
      <sz val="10"/>
      <name val="Times New Roman"/>
      <family val="1"/>
    </font>
    <font>
      <b/>
      <sz val="12"/>
      <color indexed="18"/>
      <name val="Times New Roman"/>
      <family val="1"/>
    </font>
    <font>
      <sz val="10"/>
      <color indexed="10"/>
      <name val="Times New Roman"/>
      <family val="1"/>
    </font>
    <font>
      <b/>
      <sz val="8"/>
      <color indexed="81"/>
      <name val="Tahoma"/>
      <family val="2"/>
    </font>
    <font>
      <sz val="8"/>
      <color indexed="81"/>
      <name val="Tahoma"/>
      <family val="2"/>
    </font>
    <font>
      <b/>
      <sz val="10"/>
      <color indexed="81"/>
      <name val="Tahoma"/>
      <family val="2"/>
    </font>
    <font>
      <b/>
      <sz val="10"/>
      <name val="Arial"/>
      <family val="2"/>
    </font>
    <font>
      <b/>
      <sz val="8"/>
      <name val="Arial"/>
      <family val="2"/>
    </font>
    <font>
      <b/>
      <sz val="12"/>
      <color indexed="12"/>
      <name val="Arial"/>
      <family val="2"/>
    </font>
    <font>
      <b/>
      <sz val="10"/>
      <color indexed="12"/>
      <name val="Arial"/>
      <family val="2"/>
    </font>
    <font>
      <b/>
      <sz val="10"/>
      <color indexed="48"/>
      <name val="Arial"/>
      <family val="2"/>
    </font>
    <font>
      <sz val="10"/>
      <color indexed="10"/>
      <name val="Arial"/>
      <family val="2"/>
    </font>
    <font>
      <b/>
      <sz val="12"/>
      <color indexed="18"/>
      <name val="Arial"/>
      <family val="2"/>
    </font>
    <font>
      <u/>
      <sz val="10"/>
      <name val="Arial"/>
      <family val="2"/>
    </font>
    <font>
      <b/>
      <i/>
      <sz val="10"/>
      <name val="Arial"/>
      <family val="2"/>
    </font>
    <font>
      <u val="doubleAccounting"/>
      <sz val="10"/>
      <name val="Arial"/>
      <family val="2"/>
    </font>
  </fonts>
  <fills count="3">
    <fill>
      <patternFill patternType="none"/>
    </fill>
    <fill>
      <patternFill patternType="gray125"/>
    </fill>
    <fill>
      <patternFill patternType="solid">
        <fgColor indexed="43"/>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xf>
    <xf numFmtId="1" fontId="3" fillId="0" borderId="0" xfId="0" applyNumberFormat="1" applyFont="1" applyFill="1"/>
    <xf numFmtId="0" fontId="3" fillId="0" borderId="0" xfId="0" applyFont="1" applyFill="1" applyBorder="1"/>
    <xf numFmtId="164" fontId="5" fillId="0" borderId="0" xfId="0" applyNumberFormat="1" applyFont="1" applyFill="1" applyBorder="1" applyAlignment="1">
      <alignment horizontal="right"/>
    </xf>
    <xf numFmtId="0" fontId="3" fillId="0" borderId="0" xfId="0" applyFont="1"/>
    <xf numFmtId="164" fontId="3" fillId="0" borderId="0" xfId="0" applyNumberFormat="1" applyFont="1"/>
    <xf numFmtId="3" fontId="3" fillId="0" borderId="0" xfId="0" applyNumberFormat="1" applyFont="1"/>
    <xf numFmtId="6" fontId="3" fillId="0" borderId="0" xfId="0" applyNumberFormat="1" applyFont="1"/>
    <xf numFmtId="6" fontId="3" fillId="0" borderId="0" xfId="0" applyNumberFormat="1" applyFont="1" applyFill="1"/>
    <xf numFmtId="165" fontId="3" fillId="0" borderId="0" xfId="0" applyNumberFormat="1" applyFont="1" applyFill="1"/>
    <xf numFmtId="167" fontId="3" fillId="0" borderId="0" xfId="0" applyNumberFormat="1" applyFont="1" applyFill="1"/>
    <xf numFmtId="0" fontId="9" fillId="0" borderId="0" xfId="0" applyFont="1" applyFill="1"/>
    <xf numFmtId="22" fontId="10" fillId="0" borderId="0" xfId="0" applyNumberFormat="1" applyFont="1" applyFill="1"/>
    <xf numFmtId="14" fontId="9" fillId="0" borderId="0" xfId="0" quotePrefix="1" applyNumberFormat="1" applyFont="1" applyFill="1" applyAlignment="1">
      <alignment horizontal="right"/>
    </xf>
    <xf numFmtId="0" fontId="1" fillId="0" borderId="0" xfId="0" applyFont="1" applyFill="1"/>
    <xf numFmtId="0" fontId="1" fillId="0" borderId="0" xfId="0" applyFont="1"/>
    <xf numFmtId="0" fontId="12" fillId="0" borderId="0" xfId="0" quotePrefix="1" applyFont="1" applyFill="1" applyAlignment="1">
      <alignment horizontal="left"/>
    </xf>
    <xf numFmtId="3" fontId="1" fillId="0" borderId="0" xfId="0" applyNumberFormat="1" applyFont="1" applyFill="1"/>
    <xf numFmtId="0" fontId="9" fillId="0" borderId="1" xfId="0" applyFont="1" applyFill="1" applyBorder="1" applyAlignment="1">
      <alignment horizontal="right"/>
    </xf>
    <xf numFmtId="164" fontId="13" fillId="0" borderId="0" xfId="0" applyNumberFormat="1" applyFont="1" applyFill="1"/>
    <xf numFmtId="166" fontId="13" fillId="0" borderId="0" xfId="2" applyNumberFormat="1" applyFont="1" applyFill="1"/>
    <xf numFmtId="0" fontId="1" fillId="0" borderId="0" xfId="0" quotePrefix="1" applyFont="1" applyFill="1" applyAlignment="1">
      <alignment horizontal="left"/>
    </xf>
    <xf numFmtId="166" fontId="13" fillId="0" borderId="0" xfId="0" applyNumberFormat="1" applyFont="1" applyFill="1"/>
    <xf numFmtId="9" fontId="13" fillId="0" borderId="0" xfId="2" applyFont="1" applyFill="1"/>
    <xf numFmtId="6" fontId="13" fillId="0" borderId="0" xfId="0" applyNumberFormat="1" applyFont="1"/>
    <xf numFmtId="9" fontId="13" fillId="0" borderId="0" xfId="2" applyFont="1"/>
    <xf numFmtId="0" fontId="9" fillId="0" borderId="0" xfId="0" applyFont="1" applyFill="1" applyAlignment="1">
      <alignment horizontal="left"/>
    </xf>
    <xf numFmtId="164" fontId="9" fillId="2" borderId="0" xfId="0" applyNumberFormat="1" applyFont="1" applyFill="1"/>
    <xf numFmtId="164" fontId="9" fillId="2" borderId="2" xfId="1" applyNumberFormat="1" applyFont="1" applyFill="1" applyBorder="1"/>
    <xf numFmtId="164" fontId="9" fillId="2" borderId="2" xfId="0" applyNumberFormat="1" applyFont="1" applyFill="1" applyBorder="1"/>
    <xf numFmtId="164" fontId="9" fillId="2" borderId="0" xfId="0" applyNumberFormat="1" applyFont="1" applyFill="1" applyBorder="1"/>
    <xf numFmtId="164" fontId="9" fillId="2" borderId="4" xfId="0" applyNumberFormat="1" applyFont="1" applyFill="1" applyBorder="1"/>
    <xf numFmtId="164" fontId="1" fillId="0" borderId="0" xfId="0" applyNumberFormat="1" applyFont="1" applyFill="1"/>
    <xf numFmtId="0" fontId="1" fillId="0" borderId="0" xfId="0" applyFont="1" applyFill="1" applyAlignment="1">
      <alignment horizontal="left"/>
    </xf>
    <xf numFmtId="165" fontId="9" fillId="0" borderId="0" xfId="0" applyNumberFormat="1" applyFont="1" applyFill="1"/>
    <xf numFmtId="165" fontId="1" fillId="0" borderId="0" xfId="0" applyNumberFormat="1" applyFont="1" applyFill="1"/>
    <xf numFmtId="164" fontId="14" fillId="0" borderId="0" xfId="0" applyNumberFormat="1" applyFont="1" applyFill="1" applyBorder="1" applyAlignment="1">
      <alignment horizontal="right"/>
    </xf>
    <xf numFmtId="0" fontId="1" fillId="0" borderId="0" xfId="0" applyFont="1" applyAlignment="1">
      <alignment wrapText="1"/>
    </xf>
    <xf numFmtId="0" fontId="15" fillId="0" borderId="0" xfId="0" applyFont="1" applyFill="1" applyAlignment="1">
      <alignment horizontal="center"/>
    </xf>
    <xf numFmtId="0" fontId="16" fillId="0" borderId="0" xfId="0" applyFont="1" applyFill="1"/>
    <xf numFmtId="0" fontId="17" fillId="0" borderId="0" xfId="0" applyFont="1" applyFill="1"/>
    <xf numFmtId="164" fontId="1" fillId="0" borderId="0" xfId="0" applyNumberFormat="1" applyFont="1" applyFill="1" applyAlignment="1">
      <alignment horizontal="right"/>
    </xf>
    <xf numFmtId="3" fontId="16" fillId="0" borderId="0" xfId="0" applyNumberFormat="1" applyFont="1" applyFill="1"/>
    <xf numFmtId="3" fontId="16" fillId="0" borderId="0" xfId="0" applyNumberFormat="1" applyFont="1" applyFill="1" applyBorder="1"/>
    <xf numFmtId="164" fontId="18" fillId="0" borderId="0" xfId="0" applyNumberFormat="1" applyFont="1" applyFill="1" applyBorder="1"/>
    <xf numFmtId="164" fontId="1" fillId="2" borderId="0" xfId="0" applyNumberFormat="1" applyFont="1" applyFill="1"/>
    <xf numFmtId="3" fontId="16" fillId="2" borderId="0" xfId="0" applyNumberFormat="1" applyFont="1" applyFill="1" applyBorder="1"/>
    <xf numFmtId="164" fontId="16" fillId="2" borderId="0" xfId="0" applyNumberFormat="1" applyFont="1" applyFill="1" applyBorder="1"/>
    <xf numFmtId="164" fontId="16" fillId="0" borderId="0" xfId="0" applyNumberFormat="1" applyFont="1" applyFill="1" applyBorder="1"/>
    <xf numFmtId="0" fontId="1" fillId="0" borderId="0" xfId="0" applyFont="1" applyFill="1" applyBorder="1"/>
    <xf numFmtId="164" fontId="18" fillId="2" borderId="0" xfId="0" applyNumberFormat="1" applyFont="1" applyFill="1" applyBorder="1"/>
    <xf numFmtId="167" fontId="15" fillId="0" borderId="0" xfId="0" applyNumberFormat="1" applyFont="1" applyFill="1" applyAlignment="1">
      <alignment horizontal="center"/>
    </xf>
    <xf numFmtId="167" fontId="1" fillId="0" borderId="0" xfId="0" applyNumberFormat="1" applyFont="1" applyFill="1"/>
    <xf numFmtId="0" fontId="9" fillId="0" borderId="0" xfId="0" applyFont="1"/>
    <xf numFmtId="0" fontId="16" fillId="0" borderId="0" xfId="0" applyFont="1"/>
    <xf numFmtId="5" fontId="9" fillId="2" borderId="0" xfId="0" applyNumberFormat="1" applyFont="1" applyFill="1"/>
    <xf numFmtId="5" fontId="1" fillId="0" borderId="0" xfId="0" applyNumberFormat="1" applyFont="1"/>
    <xf numFmtId="5" fontId="9" fillId="2" borderId="0" xfId="0" applyNumberFormat="1" applyFont="1" applyFill="1" applyBorder="1"/>
    <xf numFmtId="5" fontId="9" fillId="2" borderId="2" xfId="0" applyNumberFormat="1" applyFont="1" applyFill="1" applyBorder="1"/>
    <xf numFmtId="5" fontId="9" fillId="2" borderId="3" xfId="0" applyNumberFormat="1" applyFont="1" applyFill="1" applyBorder="1"/>
    <xf numFmtId="5" fontId="9" fillId="2" borderId="4" xfId="0" applyNumberFormat="1" applyFont="1" applyFill="1" applyBorder="1"/>
    <xf numFmtId="164" fontId="9" fillId="0" borderId="0" xfId="0" applyNumberFormat="1" applyFont="1"/>
    <xf numFmtId="0" fontId="11" fillId="0" borderId="0" xfId="0" applyFont="1" applyFill="1" applyAlignment="1">
      <alignment horizontal="center"/>
    </xf>
    <xf numFmtId="0" fontId="1" fillId="0" borderId="0" xfId="0" applyFont="1" applyAlignment="1">
      <alignment horizontal="left" wrapText="1"/>
    </xf>
    <xf numFmtId="9" fontId="12" fillId="0" borderId="0" xfId="2" quotePrefix="1" applyFont="1" applyFill="1" applyAlignment="1">
      <alignment horizontal="left" wrapText="1"/>
    </xf>
    <xf numFmtId="0" fontId="1" fillId="0" borderId="0" xfId="0" applyFont="1" applyFill="1" applyAlignment="1">
      <alignment horizontal="left" wrapText="1"/>
    </xf>
    <xf numFmtId="0" fontId="1" fillId="0" borderId="0" xfId="0" applyFont="1" applyAlignment="1">
      <alignment wrapText="1"/>
    </xf>
    <xf numFmtId="0" fontId="12" fillId="0" borderId="0" xfId="0" quotePrefix="1" applyFont="1" applyFill="1" applyAlignment="1">
      <alignment horizontal="left" wrapText="1"/>
    </xf>
    <xf numFmtId="0" fontId="11" fillId="0" borderId="0" xfId="0" quotePrefix="1" applyFont="1" applyFill="1" applyAlignment="1"/>
    <xf numFmtId="0" fontId="11" fillId="0" borderId="0" xfId="0" applyFont="1" applyFill="1" applyAlignmen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6"/>
  <sheetViews>
    <sheetView tabSelected="1" zoomScaleNormal="100" workbookViewId="0"/>
  </sheetViews>
  <sheetFormatPr defaultColWidth="11.6640625" defaultRowHeight="13.2" x14ac:dyDescent="0.25"/>
  <cols>
    <col min="1" max="2" width="13.44140625" style="7" customWidth="1"/>
    <col min="3" max="3" width="14.33203125" style="7" customWidth="1"/>
    <col min="4" max="5" width="13.6640625" style="7" customWidth="1"/>
    <col min="6" max="6" width="11.6640625" style="7" customWidth="1"/>
    <col min="7" max="7" width="11.88671875" style="7" customWidth="1"/>
    <col min="8" max="8" width="2.33203125" style="7" customWidth="1"/>
    <col min="9" max="16384" width="11.6640625" style="7"/>
  </cols>
  <sheetData>
    <row r="1" spans="1:11" ht="15.6" x14ac:dyDescent="0.3">
      <c r="A1" s="71" t="s">
        <v>73</v>
      </c>
      <c r="B1" s="14"/>
      <c r="C1" s="14"/>
      <c r="D1" s="15"/>
      <c r="E1" s="14"/>
      <c r="F1" s="14"/>
      <c r="G1" s="16">
        <v>41250</v>
      </c>
      <c r="H1" s="1"/>
      <c r="I1" s="1"/>
      <c r="J1" s="1"/>
      <c r="K1" s="1"/>
    </row>
    <row r="2" spans="1:11" ht="15.6" x14ac:dyDescent="0.3">
      <c r="A2" s="71" t="s">
        <v>74</v>
      </c>
      <c r="B2" s="65">
        <v>2</v>
      </c>
      <c r="C2" s="17"/>
      <c r="D2" s="17"/>
      <c r="E2" s="17"/>
      <c r="F2" s="17"/>
      <c r="G2" s="17"/>
      <c r="H2" s="2"/>
      <c r="I2" s="2"/>
      <c r="J2" s="2"/>
      <c r="K2" s="2"/>
    </row>
    <row r="3" spans="1:11" ht="15.6" x14ac:dyDescent="0.3">
      <c r="A3" s="71" t="s">
        <v>75</v>
      </c>
      <c r="B3" s="65">
        <v>14</v>
      </c>
      <c r="C3" s="72"/>
      <c r="D3" s="72"/>
      <c r="E3" s="72"/>
      <c r="F3" s="72"/>
      <c r="G3" s="72"/>
      <c r="H3" s="3"/>
      <c r="I3" s="2"/>
      <c r="J3" s="2"/>
      <c r="K3" s="2"/>
    </row>
    <row r="4" spans="1:11" x14ac:dyDescent="0.25">
      <c r="A4" s="18"/>
      <c r="B4" s="18"/>
      <c r="C4" s="18"/>
      <c r="D4" s="18"/>
      <c r="E4" s="18"/>
      <c r="F4" s="18"/>
      <c r="G4" s="18"/>
    </row>
    <row r="5" spans="1:11" ht="17.25" customHeight="1" x14ac:dyDescent="0.25">
      <c r="A5" s="70" t="s">
        <v>61</v>
      </c>
      <c r="B5" s="70"/>
      <c r="C5" s="70"/>
      <c r="D5" s="70"/>
      <c r="E5" s="70"/>
      <c r="F5" s="70"/>
      <c r="G5" s="70"/>
      <c r="H5" s="2"/>
      <c r="I5" s="2"/>
      <c r="J5" s="2"/>
      <c r="K5" s="2"/>
    </row>
    <row r="6" spans="1:11" ht="17.25" customHeight="1" x14ac:dyDescent="0.25">
      <c r="A6" s="70"/>
      <c r="B6" s="70"/>
      <c r="C6" s="70"/>
      <c r="D6" s="70"/>
      <c r="E6" s="70"/>
      <c r="F6" s="70"/>
      <c r="G6" s="70"/>
      <c r="H6" s="2"/>
      <c r="I6" s="2"/>
      <c r="J6" s="2"/>
      <c r="K6" s="2"/>
    </row>
    <row r="7" spans="1:11" ht="17.25" customHeight="1" x14ac:dyDescent="0.25">
      <c r="A7" s="70"/>
      <c r="B7" s="70"/>
      <c r="C7" s="70"/>
      <c r="D7" s="70"/>
      <c r="E7" s="70"/>
      <c r="F7" s="70"/>
      <c r="G7" s="70"/>
      <c r="H7" s="2"/>
      <c r="I7" s="2"/>
      <c r="J7" s="2"/>
      <c r="K7" s="2"/>
    </row>
    <row r="8" spans="1:11" ht="17.25" customHeight="1" x14ac:dyDescent="0.25">
      <c r="A8" s="70"/>
      <c r="B8" s="70"/>
      <c r="C8" s="70"/>
      <c r="D8" s="70"/>
      <c r="E8" s="70"/>
      <c r="F8" s="70"/>
      <c r="G8" s="70"/>
      <c r="H8" s="2"/>
      <c r="I8" s="2"/>
      <c r="J8" s="2"/>
      <c r="K8" s="2"/>
    </row>
    <row r="9" spans="1:11" ht="17.25" customHeight="1" x14ac:dyDescent="0.25">
      <c r="A9" s="70"/>
      <c r="B9" s="70"/>
      <c r="C9" s="70"/>
      <c r="D9" s="70"/>
      <c r="E9" s="70"/>
      <c r="F9" s="70"/>
      <c r="G9" s="70"/>
      <c r="H9" s="2"/>
      <c r="I9" s="2"/>
      <c r="J9" s="2"/>
      <c r="K9" s="2"/>
    </row>
    <row r="10" spans="1:11" x14ac:dyDescent="0.25">
      <c r="A10" s="19"/>
      <c r="B10" s="17"/>
      <c r="C10" s="17"/>
      <c r="D10" s="17"/>
      <c r="E10" s="17"/>
      <c r="F10" s="17"/>
      <c r="G10" s="17"/>
      <c r="H10" s="2"/>
      <c r="I10" s="2"/>
      <c r="J10" s="2"/>
      <c r="K10" s="2"/>
    </row>
    <row r="11" spans="1:11" x14ac:dyDescent="0.25">
      <c r="A11" s="68" t="s">
        <v>44</v>
      </c>
      <c r="B11" s="69"/>
      <c r="C11" s="69"/>
      <c r="D11" s="69"/>
      <c r="E11" s="69"/>
      <c r="F11" s="69"/>
      <c r="G11" s="69"/>
      <c r="H11" s="2"/>
      <c r="I11" s="2"/>
      <c r="J11" s="2"/>
      <c r="K11" s="2"/>
    </row>
    <row r="12" spans="1:11" x14ac:dyDescent="0.25">
      <c r="A12" s="69"/>
      <c r="B12" s="69"/>
      <c r="C12" s="69"/>
      <c r="D12" s="69"/>
      <c r="E12" s="69"/>
      <c r="F12" s="69"/>
      <c r="G12" s="69"/>
      <c r="H12" s="2"/>
      <c r="I12" s="2"/>
      <c r="J12" s="2"/>
      <c r="K12" s="2"/>
    </row>
    <row r="13" spans="1:11" x14ac:dyDescent="0.25">
      <c r="A13" s="17"/>
      <c r="B13" s="17"/>
      <c r="C13" s="17"/>
      <c r="D13" s="17"/>
      <c r="E13" s="17"/>
      <c r="F13" s="17"/>
      <c r="G13" s="20"/>
      <c r="H13" s="2"/>
      <c r="I13" s="2"/>
      <c r="J13" s="2"/>
      <c r="K13" s="2"/>
    </row>
    <row r="14" spans="1:11" ht="13.8" thickBot="1" x14ac:dyDescent="0.3">
      <c r="A14" s="14" t="s">
        <v>42</v>
      </c>
      <c r="B14" s="17"/>
      <c r="C14" s="17"/>
      <c r="D14" s="17"/>
      <c r="E14" s="21">
        <v>2013</v>
      </c>
      <c r="F14" s="14"/>
      <c r="G14" s="17"/>
      <c r="H14" s="2"/>
      <c r="I14" s="2"/>
      <c r="J14" s="2"/>
      <c r="K14" s="2"/>
    </row>
    <row r="15" spans="1:11" x14ac:dyDescent="0.25">
      <c r="A15" s="14" t="s">
        <v>52</v>
      </c>
      <c r="B15" s="17"/>
      <c r="C15" s="17"/>
      <c r="D15" s="17"/>
      <c r="E15" s="17"/>
      <c r="F15" s="14"/>
      <c r="G15" s="17"/>
      <c r="H15" s="2"/>
      <c r="I15" s="2"/>
      <c r="J15" s="2"/>
      <c r="K15" s="2"/>
    </row>
    <row r="16" spans="1:11" x14ac:dyDescent="0.25">
      <c r="A16" s="17" t="s">
        <v>25</v>
      </c>
      <c r="B16" s="17"/>
      <c r="C16" s="17"/>
      <c r="D16" s="18"/>
      <c r="E16" s="22">
        <v>455000</v>
      </c>
      <c r="F16" s="14"/>
      <c r="G16" s="17"/>
      <c r="H16" s="2"/>
      <c r="I16" s="2"/>
      <c r="J16" s="2"/>
      <c r="K16" s="2"/>
    </row>
    <row r="17" spans="1:11" x14ac:dyDescent="0.25">
      <c r="A17" s="17" t="s">
        <v>51</v>
      </c>
      <c r="B17" s="17"/>
      <c r="C17" s="17"/>
      <c r="D17" s="18"/>
      <c r="E17" s="23">
        <v>0.85</v>
      </c>
      <c r="F17" s="14"/>
      <c r="G17" s="17"/>
      <c r="H17" s="2"/>
      <c r="I17" s="2"/>
      <c r="J17" s="2"/>
      <c r="K17" s="2"/>
    </row>
    <row r="18" spans="1:11" x14ac:dyDescent="0.25">
      <c r="A18" s="17" t="s">
        <v>50</v>
      </c>
      <c r="B18" s="17"/>
      <c r="C18" s="17"/>
      <c r="D18" s="18"/>
      <c r="E18" s="22">
        <v>67000</v>
      </c>
      <c r="F18" s="14"/>
      <c r="G18" s="17"/>
      <c r="H18" s="2"/>
      <c r="I18" s="2"/>
      <c r="J18" s="2"/>
      <c r="K18" s="2"/>
    </row>
    <row r="19" spans="1:11" x14ac:dyDescent="0.25">
      <c r="A19" s="24" t="s">
        <v>55</v>
      </c>
      <c r="B19" s="17"/>
      <c r="C19" s="17"/>
      <c r="D19" s="18"/>
      <c r="E19" s="25">
        <v>0.1</v>
      </c>
      <c r="F19" s="17"/>
      <c r="G19" s="17"/>
      <c r="H19" s="2"/>
      <c r="I19" s="2"/>
      <c r="J19" s="2"/>
      <c r="K19" s="2"/>
    </row>
    <row r="20" spans="1:11" x14ac:dyDescent="0.25">
      <c r="A20" s="17" t="s">
        <v>0</v>
      </c>
      <c r="B20" s="17"/>
      <c r="C20" s="17"/>
      <c r="D20" s="18"/>
      <c r="E20" s="23">
        <v>0.4</v>
      </c>
      <c r="F20" s="17"/>
      <c r="G20" s="26"/>
      <c r="H20" s="4"/>
      <c r="I20" s="2"/>
      <c r="J20" s="2"/>
      <c r="K20" s="2"/>
    </row>
    <row r="21" spans="1:11" x14ac:dyDescent="0.25">
      <c r="A21" s="18" t="s">
        <v>56</v>
      </c>
      <c r="B21" s="18"/>
      <c r="C21" s="18"/>
      <c r="D21" s="18"/>
      <c r="E21" s="27">
        <v>8550</v>
      </c>
      <c r="F21" s="17"/>
      <c r="G21" s="26"/>
      <c r="H21" s="4"/>
      <c r="I21" s="2"/>
      <c r="J21" s="2"/>
      <c r="K21" s="2"/>
    </row>
    <row r="22" spans="1:11" x14ac:dyDescent="0.25">
      <c r="A22" s="18" t="s">
        <v>26</v>
      </c>
      <c r="B22" s="18"/>
      <c r="C22" s="18"/>
      <c r="D22" s="18"/>
      <c r="E22" s="28">
        <v>0.25</v>
      </c>
      <c r="F22" s="17"/>
      <c r="G22" s="17"/>
      <c r="H22" s="4"/>
      <c r="I22" s="2"/>
      <c r="J22" s="2"/>
      <c r="K22" s="2"/>
    </row>
    <row r="23" spans="1:11" x14ac:dyDescent="0.25">
      <c r="A23" s="18"/>
      <c r="B23" s="18"/>
      <c r="C23" s="18"/>
      <c r="D23" s="18"/>
      <c r="E23" s="28"/>
      <c r="F23" s="17"/>
      <c r="G23" s="17"/>
      <c r="H23" s="2"/>
      <c r="I23" s="2"/>
      <c r="J23" s="2"/>
      <c r="K23" s="2"/>
    </row>
    <row r="24" spans="1:11" ht="13.8" thickBot="1" x14ac:dyDescent="0.3">
      <c r="A24" s="29" t="s">
        <v>53</v>
      </c>
      <c r="B24" s="17"/>
      <c r="C24" s="17"/>
      <c r="D24" s="17"/>
      <c r="E24" s="21">
        <f>E14</f>
        <v>2013</v>
      </c>
      <c r="F24" s="18"/>
      <c r="G24" s="17"/>
      <c r="H24" s="2"/>
      <c r="I24" s="2"/>
      <c r="J24" s="2"/>
      <c r="K24" s="2"/>
    </row>
    <row r="25" spans="1:11" x14ac:dyDescent="0.25">
      <c r="A25" s="17" t="s">
        <v>2</v>
      </c>
      <c r="B25" s="17"/>
      <c r="C25" s="17"/>
      <c r="D25" s="17"/>
      <c r="E25" s="30">
        <f>E16</f>
        <v>455000</v>
      </c>
      <c r="F25" s="18"/>
      <c r="G25" s="17"/>
      <c r="H25" s="2"/>
      <c r="I25" s="2"/>
      <c r="J25" s="2"/>
      <c r="K25" s="2"/>
    </row>
    <row r="26" spans="1:11" x14ac:dyDescent="0.25">
      <c r="A26" s="24" t="s">
        <v>54</v>
      </c>
      <c r="B26" s="17"/>
      <c r="C26" s="17"/>
      <c r="D26" s="17"/>
      <c r="E26" s="31">
        <f>E17*E16</f>
        <v>386750</v>
      </c>
      <c r="F26" s="18"/>
      <c r="G26" s="17"/>
      <c r="H26" s="2"/>
      <c r="I26" s="2"/>
      <c r="J26" s="2"/>
      <c r="K26" s="2"/>
    </row>
    <row r="27" spans="1:11" x14ac:dyDescent="0.25">
      <c r="A27" s="24" t="s">
        <v>3</v>
      </c>
      <c r="B27" s="17"/>
      <c r="C27" s="17"/>
      <c r="D27" s="17"/>
      <c r="E27" s="30">
        <f>E25-E26</f>
        <v>68250</v>
      </c>
      <c r="F27" s="18"/>
      <c r="G27" s="17"/>
      <c r="H27" s="2"/>
      <c r="I27" s="2"/>
      <c r="J27" s="2"/>
      <c r="K27" s="2"/>
    </row>
    <row r="28" spans="1:11" x14ac:dyDescent="0.25">
      <c r="A28" s="24" t="s">
        <v>43</v>
      </c>
      <c r="B28" s="17"/>
      <c r="C28" s="17"/>
      <c r="D28" s="17"/>
      <c r="E28" s="32">
        <f>E54*$E$19</f>
        <v>6700</v>
      </c>
      <c r="F28" s="18"/>
      <c r="G28" s="17"/>
      <c r="H28" s="2"/>
      <c r="I28" s="2"/>
      <c r="J28" s="2"/>
      <c r="K28" s="2"/>
    </row>
    <row r="29" spans="1:11" x14ac:dyDescent="0.25">
      <c r="A29" s="24" t="s">
        <v>4</v>
      </c>
      <c r="B29" s="17"/>
      <c r="C29" s="17"/>
      <c r="D29" s="17"/>
      <c r="E29" s="30">
        <f>E27-E28</f>
        <v>61550</v>
      </c>
      <c r="F29" s="18"/>
      <c r="G29" s="17"/>
      <c r="H29" s="2"/>
      <c r="I29" s="2"/>
      <c r="J29" s="2"/>
      <c r="K29" s="2"/>
    </row>
    <row r="30" spans="1:11" x14ac:dyDescent="0.25">
      <c r="A30" s="24" t="s">
        <v>56</v>
      </c>
      <c r="B30" s="17"/>
      <c r="C30" s="17"/>
      <c r="D30" s="17"/>
      <c r="E30" s="32">
        <f>E21</f>
        <v>8550</v>
      </c>
      <c r="F30" s="18"/>
      <c r="G30" s="17"/>
      <c r="H30" s="2"/>
      <c r="I30" s="2"/>
      <c r="J30" s="2"/>
      <c r="K30" s="2"/>
    </row>
    <row r="31" spans="1:11" x14ac:dyDescent="0.25">
      <c r="A31" s="24" t="s">
        <v>5</v>
      </c>
      <c r="B31" s="17"/>
      <c r="C31" s="17"/>
      <c r="D31" s="17"/>
      <c r="E31" s="30">
        <f>E29-E30</f>
        <v>53000</v>
      </c>
      <c r="F31" s="18"/>
      <c r="G31" s="17"/>
      <c r="H31" s="2"/>
      <c r="I31" s="2"/>
      <c r="J31" s="2"/>
      <c r="K31" s="2"/>
    </row>
    <row r="32" spans="1:11" x14ac:dyDescent="0.25">
      <c r="A32" s="24" t="s">
        <v>6</v>
      </c>
      <c r="B32" s="17"/>
      <c r="C32" s="17"/>
      <c r="D32" s="17"/>
      <c r="E32" s="33">
        <f>E31*$E$20</f>
        <v>21200</v>
      </c>
      <c r="F32" s="18"/>
      <c r="G32" s="17"/>
      <c r="H32" s="2"/>
      <c r="I32" s="2"/>
      <c r="J32" s="2"/>
      <c r="K32" s="2"/>
    </row>
    <row r="33" spans="1:11" ht="13.8" thickBot="1" x14ac:dyDescent="0.3">
      <c r="A33" s="24" t="s">
        <v>58</v>
      </c>
      <c r="B33" s="17"/>
      <c r="C33" s="17"/>
      <c r="D33" s="17"/>
      <c r="E33" s="34">
        <f>E31-E32</f>
        <v>31800</v>
      </c>
      <c r="F33" s="18"/>
      <c r="G33" s="17"/>
      <c r="H33" s="2"/>
      <c r="I33" s="2"/>
      <c r="J33" s="2"/>
      <c r="K33" s="2"/>
    </row>
    <row r="34" spans="1:11" ht="13.8" thickTop="1" x14ac:dyDescent="0.25">
      <c r="A34" s="24"/>
      <c r="B34" s="17"/>
      <c r="C34" s="17"/>
      <c r="D34" s="17"/>
      <c r="E34" s="35"/>
      <c r="F34" s="18"/>
      <c r="G34" s="17"/>
      <c r="H34" s="2"/>
      <c r="I34" s="2"/>
      <c r="J34" s="2"/>
      <c r="K34" s="2"/>
    </row>
    <row r="35" spans="1:11" x14ac:dyDescent="0.25">
      <c r="A35" s="36" t="s">
        <v>7</v>
      </c>
      <c r="B35" s="17"/>
      <c r="C35" s="17"/>
      <c r="D35" s="17"/>
      <c r="E35" s="30">
        <f>E33*$E$22</f>
        <v>7950</v>
      </c>
      <c r="F35" s="18"/>
      <c r="G35" s="17"/>
      <c r="H35" s="2"/>
      <c r="I35" s="2"/>
      <c r="J35" s="2"/>
      <c r="K35" s="2"/>
    </row>
    <row r="36" spans="1:11" x14ac:dyDescent="0.25">
      <c r="A36" s="24" t="s">
        <v>8</v>
      </c>
      <c r="B36" s="17"/>
      <c r="C36" s="17"/>
      <c r="D36" s="17"/>
      <c r="E36" s="30">
        <f>E33-E35</f>
        <v>23850</v>
      </c>
      <c r="F36" s="18"/>
      <c r="G36" s="17"/>
      <c r="H36" s="2"/>
      <c r="I36" s="2"/>
      <c r="J36" s="2"/>
      <c r="K36" s="2"/>
    </row>
    <row r="37" spans="1:11" s="2" customFormat="1" x14ac:dyDescent="0.25">
      <c r="A37" s="24"/>
      <c r="B37" s="17"/>
      <c r="C37" s="17"/>
      <c r="D37" s="17"/>
      <c r="E37" s="37"/>
      <c r="F37" s="38"/>
      <c r="G37" s="39"/>
      <c r="H37" s="5"/>
      <c r="I37" s="6"/>
      <c r="J37" s="12"/>
      <c r="K37" s="6"/>
    </row>
    <row r="38" spans="1:11" s="2" customFormat="1" ht="12.75" customHeight="1" x14ac:dyDescent="0.25">
      <c r="A38" s="70" t="s">
        <v>62</v>
      </c>
      <c r="B38" s="70"/>
      <c r="C38" s="70"/>
      <c r="D38" s="70"/>
      <c r="E38" s="70"/>
      <c r="F38" s="70"/>
      <c r="G38" s="70"/>
      <c r="H38" s="5"/>
      <c r="I38" s="6"/>
      <c r="J38" s="12"/>
      <c r="K38" s="6"/>
    </row>
    <row r="39" spans="1:11" s="2" customFormat="1" x14ac:dyDescent="0.25">
      <c r="A39" s="70"/>
      <c r="B39" s="70"/>
      <c r="C39" s="70"/>
      <c r="D39" s="70"/>
      <c r="E39" s="70"/>
      <c r="F39" s="70"/>
      <c r="G39" s="70"/>
      <c r="H39" s="5"/>
      <c r="I39" s="6"/>
      <c r="J39" s="12"/>
      <c r="K39" s="6"/>
    </row>
    <row r="40" spans="1:11" s="2" customFormat="1" x14ac:dyDescent="0.25">
      <c r="A40" s="70"/>
      <c r="B40" s="70"/>
      <c r="C40" s="70"/>
      <c r="D40" s="70"/>
      <c r="E40" s="70"/>
      <c r="F40" s="70"/>
      <c r="G40" s="70"/>
      <c r="H40" s="5"/>
      <c r="I40" s="6"/>
      <c r="J40" s="12"/>
      <c r="K40" s="6"/>
    </row>
    <row r="41" spans="1:11" s="2" customFormat="1" x14ac:dyDescent="0.25">
      <c r="A41" s="70"/>
      <c r="B41" s="70"/>
      <c r="C41" s="70"/>
      <c r="D41" s="70"/>
      <c r="E41" s="70"/>
      <c r="F41" s="70"/>
      <c r="G41" s="70"/>
      <c r="H41" s="5"/>
      <c r="I41" s="6"/>
      <c r="J41" s="12"/>
      <c r="K41" s="6"/>
    </row>
    <row r="42" spans="1:11" s="2" customFormat="1" x14ac:dyDescent="0.25">
      <c r="A42" s="40"/>
      <c r="B42" s="40"/>
      <c r="C42" s="40"/>
      <c r="D42" s="40"/>
      <c r="E42" s="40"/>
      <c r="F42" s="40"/>
      <c r="G42" s="40"/>
      <c r="H42" s="5"/>
      <c r="I42" s="6"/>
      <c r="J42" s="12"/>
      <c r="K42" s="6"/>
    </row>
    <row r="43" spans="1:11" s="2" customFormat="1" x14ac:dyDescent="0.25">
      <c r="A43" s="36" t="s">
        <v>59</v>
      </c>
      <c r="B43" s="17"/>
      <c r="C43" s="17"/>
      <c r="D43" s="17"/>
      <c r="E43" s="27">
        <v>10000</v>
      </c>
      <c r="F43" s="38"/>
      <c r="G43" s="39"/>
      <c r="H43" s="5"/>
      <c r="I43" s="6"/>
      <c r="J43" s="12"/>
      <c r="K43" s="6"/>
    </row>
    <row r="44" spans="1:11" s="2" customFormat="1" x14ac:dyDescent="0.25">
      <c r="A44" s="24"/>
      <c r="B44" s="17"/>
      <c r="C44" s="17"/>
      <c r="D44" s="17"/>
      <c r="E44" s="37"/>
      <c r="F44" s="38"/>
      <c r="G44" s="39"/>
      <c r="H44" s="5"/>
      <c r="I44" s="6"/>
      <c r="J44" s="12"/>
      <c r="K44" s="6"/>
    </row>
    <row r="45" spans="1:11" ht="12.75" customHeight="1" x14ac:dyDescent="0.3">
      <c r="A45" s="29" t="s">
        <v>38</v>
      </c>
      <c r="B45" s="17"/>
      <c r="C45" s="17"/>
      <c r="D45" s="17"/>
      <c r="E45" s="17"/>
      <c r="F45" s="41"/>
      <c r="G45" s="41"/>
      <c r="H45" s="3"/>
      <c r="I45" s="2"/>
    </row>
    <row r="46" spans="1:11" ht="12.75" customHeight="1" x14ac:dyDescent="0.3">
      <c r="A46" s="36" t="s">
        <v>1</v>
      </c>
      <c r="B46" s="17"/>
      <c r="C46" s="17"/>
      <c r="D46" s="17"/>
      <c r="E46" s="17"/>
      <c r="F46" s="41"/>
      <c r="G46" s="41"/>
      <c r="H46" s="3"/>
      <c r="I46" s="2"/>
    </row>
    <row r="47" spans="1:11" ht="12.75" customHeight="1" thickBot="1" x14ac:dyDescent="0.35">
      <c r="A47" s="42"/>
      <c r="B47" s="42"/>
      <c r="C47" s="42"/>
      <c r="D47" s="42"/>
      <c r="E47" s="21">
        <f>E24</f>
        <v>2013</v>
      </c>
      <c r="F47" s="21">
        <f>E47-1</f>
        <v>2012</v>
      </c>
      <c r="G47" s="41"/>
      <c r="J47" s="2"/>
      <c r="K47" s="2"/>
    </row>
    <row r="48" spans="1:11" ht="12.75" customHeight="1" x14ac:dyDescent="0.3">
      <c r="A48" s="43" t="s">
        <v>9</v>
      </c>
      <c r="B48" s="17"/>
      <c r="C48" s="17"/>
      <c r="D48" s="17"/>
      <c r="E48" s="17"/>
      <c r="F48" s="44"/>
      <c r="G48" s="41"/>
    </row>
    <row r="49" spans="1:11" ht="12.75" customHeight="1" x14ac:dyDescent="0.3">
      <c r="A49" s="17" t="s">
        <v>10</v>
      </c>
      <c r="B49" s="17"/>
      <c r="C49" s="17"/>
      <c r="D49" s="17"/>
      <c r="E49" s="35">
        <v>91450</v>
      </c>
      <c r="F49" s="44">
        <v>74625</v>
      </c>
      <c r="G49" s="41"/>
      <c r="H49" s="2"/>
      <c r="I49" s="2"/>
      <c r="J49" s="10"/>
      <c r="K49" s="10"/>
    </row>
    <row r="50" spans="1:11" ht="12.75" customHeight="1" x14ac:dyDescent="0.3">
      <c r="A50" s="17" t="s">
        <v>37</v>
      </c>
      <c r="B50" s="17"/>
      <c r="C50" s="17"/>
      <c r="D50" s="17"/>
      <c r="E50" s="20">
        <v>11400</v>
      </c>
      <c r="F50" s="20">
        <v>15100</v>
      </c>
      <c r="G50" s="41"/>
      <c r="H50" s="2"/>
      <c r="I50" s="2"/>
      <c r="J50" s="10"/>
      <c r="K50" s="10"/>
    </row>
    <row r="51" spans="1:11" ht="12.75" customHeight="1" x14ac:dyDescent="0.3">
      <c r="A51" s="17" t="s">
        <v>11</v>
      </c>
      <c r="B51" s="17"/>
      <c r="C51" s="17"/>
      <c r="D51" s="17"/>
      <c r="E51" s="20">
        <v>108470</v>
      </c>
      <c r="F51" s="20">
        <v>85527</v>
      </c>
      <c r="G51" s="41"/>
      <c r="H51" s="2"/>
      <c r="I51" s="13"/>
      <c r="J51" s="9"/>
      <c r="K51" s="9"/>
    </row>
    <row r="52" spans="1:11" ht="12.75" customHeight="1" x14ac:dyDescent="0.3">
      <c r="A52" s="17" t="s">
        <v>12</v>
      </c>
      <c r="B52" s="17"/>
      <c r="C52" s="17"/>
      <c r="D52" s="17"/>
      <c r="E52" s="45">
        <v>38450</v>
      </c>
      <c r="F52" s="45">
        <v>34982</v>
      </c>
      <c r="G52" s="41"/>
      <c r="H52" s="2"/>
      <c r="I52" s="2"/>
      <c r="J52" s="9"/>
      <c r="K52" s="9"/>
    </row>
    <row r="53" spans="1:11" ht="12.75" customHeight="1" x14ac:dyDescent="0.3">
      <c r="A53" s="24" t="s">
        <v>13</v>
      </c>
      <c r="B53" s="17"/>
      <c r="C53" s="17"/>
      <c r="D53" s="17"/>
      <c r="E53" s="35">
        <f>SUM(E49:E52)</f>
        <v>249770</v>
      </c>
      <c r="F53" s="35">
        <f>SUM(F49:F52)</f>
        <v>210234</v>
      </c>
      <c r="G53" s="41"/>
      <c r="H53" s="2"/>
      <c r="I53" s="2"/>
      <c r="J53" s="10"/>
      <c r="K53" s="10"/>
    </row>
    <row r="54" spans="1:11" ht="12.75" customHeight="1" x14ac:dyDescent="0.3">
      <c r="A54" s="24" t="s">
        <v>45</v>
      </c>
      <c r="B54" s="17"/>
      <c r="C54" s="17"/>
      <c r="D54" s="17"/>
      <c r="E54" s="46">
        <v>67000</v>
      </c>
      <c r="F54" s="46">
        <v>42436</v>
      </c>
      <c r="G54" s="41"/>
      <c r="H54" s="2"/>
      <c r="I54" s="2"/>
      <c r="J54" s="9"/>
      <c r="K54" s="9"/>
    </row>
    <row r="55" spans="1:11" ht="12.75" customHeight="1" x14ac:dyDescent="0.4">
      <c r="A55" s="17" t="s">
        <v>14</v>
      </c>
      <c r="B55" s="17"/>
      <c r="C55" s="17"/>
      <c r="D55" s="17"/>
      <c r="E55" s="47">
        <f>E53+E54</f>
        <v>316770</v>
      </c>
      <c r="F55" s="47">
        <f>F53+F54</f>
        <v>252670</v>
      </c>
      <c r="G55" s="41"/>
      <c r="H55" s="2"/>
      <c r="I55" s="2"/>
      <c r="J55" s="10"/>
      <c r="K55" s="10"/>
    </row>
    <row r="56" spans="1:11" ht="12.75" customHeight="1" x14ac:dyDescent="0.3">
      <c r="A56" s="17"/>
      <c r="B56" s="17"/>
      <c r="C56" s="17"/>
      <c r="D56" s="17"/>
      <c r="E56" s="35"/>
      <c r="F56" s="44"/>
      <c r="G56" s="41"/>
      <c r="H56" s="2"/>
      <c r="I56" s="2"/>
    </row>
    <row r="57" spans="1:11" ht="12.75" customHeight="1" x14ac:dyDescent="0.3">
      <c r="A57" s="43" t="s">
        <v>15</v>
      </c>
      <c r="B57" s="17"/>
      <c r="C57" s="17"/>
      <c r="D57" s="17"/>
      <c r="E57" s="35"/>
      <c r="F57" s="44"/>
      <c r="G57" s="41"/>
    </row>
    <row r="58" spans="1:11" ht="12.75" customHeight="1" x14ac:dyDescent="0.3">
      <c r="A58" s="17" t="s">
        <v>16</v>
      </c>
      <c r="B58" s="17"/>
      <c r="C58" s="17"/>
      <c r="D58" s="17"/>
      <c r="E58" s="35">
        <v>30761</v>
      </c>
      <c r="F58" s="44">
        <v>23109</v>
      </c>
      <c r="G58" s="41"/>
      <c r="H58" s="2"/>
      <c r="I58" s="2"/>
      <c r="J58" s="10"/>
      <c r="K58" s="10"/>
    </row>
    <row r="59" spans="1:11" ht="12.75" customHeight="1" x14ac:dyDescent="0.3">
      <c r="A59" s="17" t="s">
        <v>17</v>
      </c>
      <c r="B59" s="17"/>
      <c r="C59" s="17"/>
      <c r="D59" s="17"/>
      <c r="E59" s="20">
        <v>30405</v>
      </c>
      <c r="F59" s="20">
        <v>22656</v>
      </c>
      <c r="G59" s="41"/>
      <c r="H59" s="2"/>
      <c r="I59" s="2"/>
      <c r="J59" s="9"/>
      <c r="K59" s="9"/>
    </row>
    <row r="60" spans="1:11" ht="12.75" customHeight="1" x14ac:dyDescent="0.3">
      <c r="A60" s="17" t="s">
        <v>18</v>
      </c>
      <c r="B60" s="17"/>
      <c r="C60" s="17"/>
      <c r="D60" s="17"/>
      <c r="E60" s="45">
        <v>12717</v>
      </c>
      <c r="F60" s="45">
        <v>14217</v>
      </c>
      <c r="G60" s="41"/>
      <c r="H60" s="2"/>
      <c r="I60" s="2"/>
      <c r="J60" s="9"/>
      <c r="K60" s="9"/>
    </row>
    <row r="61" spans="1:11" ht="12.75" customHeight="1" x14ac:dyDescent="0.3">
      <c r="A61" s="24" t="s">
        <v>19</v>
      </c>
      <c r="B61" s="17"/>
      <c r="C61" s="17"/>
      <c r="D61" s="17"/>
      <c r="E61" s="35">
        <f>SUM(E58:E60)</f>
        <v>73883</v>
      </c>
      <c r="F61" s="35">
        <f>SUM(F58:F60)</f>
        <v>59982</v>
      </c>
      <c r="G61" s="41"/>
      <c r="H61" s="2"/>
      <c r="J61" s="11"/>
      <c r="K61" s="11"/>
    </row>
    <row r="62" spans="1:11" ht="12.75" customHeight="1" x14ac:dyDescent="0.3">
      <c r="A62" s="17" t="s">
        <v>20</v>
      </c>
      <c r="B62" s="17"/>
      <c r="C62" s="17"/>
      <c r="D62" s="17"/>
      <c r="E62" s="46">
        <v>80263</v>
      </c>
      <c r="F62" s="46">
        <v>63914</v>
      </c>
      <c r="G62" s="41"/>
      <c r="H62" s="2"/>
      <c r="I62" s="2"/>
      <c r="J62" s="9"/>
      <c r="K62" s="9"/>
    </row>
    <row r="63" spans="1:11" ht="12.75" customHeight="1" x14ac:dyDescent="0.3">
      <c r="A63" s="24" t="s">
        <v>21</v>
      </c>
      <c r="B63" s="17"/>
      <c r="C63" s="17"/>
      <c r="D63" s="17"/>
      <c r="E63" s="35">
        <f>E61+E62</f>
        <v>154146</v>
      </c>
      <c r="F63" s="35">
        <f>F61+F62</f>
        <v>123896</v>
      </c>
      <c r="G63" s="41"/>
      <c r="H63" s="2"/>
      <c r="I63" s="2"/>
      <c r="J63" s="10"/>
      <c r="K63" s="10"/>
    </row>
    <row r="64" spans="1:11" ht="12.75" customHeight="1" x14ac:dyDescent="0.3">
      <c r="A64" s="17" t="s">
        <v>22</v>
      </c>
      <c r="B64" s="17"/>
      <c r="C64" s="17"/>
      <c r="D64" s="17"/>
      <c r="E64" s="48">
        <f>F64+E43</f>
        <v>100000</v>
      </c>
      <c r="F64" s="44">
        <v>90000</v>
      </c>
      <c r="G64" s="41"/>
      <c r="H64" s="2"/>
      <c r="I64" s="2"/>
      <c r="J64" s="9"/>
      <c r="K64" s="9"/>
    </row>
    <row r="65" spans="1:11" ht="12.75" customHeight="1" x14ac:dyDescent="0.3">
      <c r="A65" s="17" t="s">
        <v>57</v>
      </c>
      <c r="B65" s="17"/>
      <c r="C65" s="17"/>
      <c r="D65" s="17"/>
      <c r="E65" s="49">
        <f>F65+E36</f>
        <v>62624</v>
      </c>
      <c r="F65" s="46">
        <v>38774</v>
      </c>
      <c r="G65" s="41"/>
      <c r="H65" s="2"/>
      <c r="I65" s="2"/>
      <c r="J65" s="9"/>
      <c r="K65" s="9"/>
    </row>
    <row r="66" spans="1:11" ht="12.75" customHeight="1" x14ac:dyDescent="0.3">
      <c r="A66" s="24" t="s">
        <v>23</v>
      </c>
      <c r="B66" s="17"/>
      <c r="C66" s="17"/>
      <c r="D66" s="17"/>
      <c r="E66" s="50">
        <f>E64+E65</f>
        <v>162624</v>
      </c>
      <c r="F66" s="51">
        <f>F64+F65</f>
        <v>128774</v>
      </c>
      <c r="G66" s="41"/>
      <c r="H66" s="2"/>
      <c r="I66" s="2"/>
      <c r="J66" s="10"/>
      <c r="K66" s="10"/>
    </row>
    <row r="67" spans="1:11" ht="12.75" customHeight="1" x14ac:dyDescent="0.4">
      <c r="A67" s="17" t="s">
        <v>24</v>
      </c>
      <c r="B67" s="17"/>
      <c r="C67" s="17"/>
      <c r="D67" s="52"/>
      <c r="E67" s="53">
        <f>E63+E66</f>
        <v>316770</v>
      </c>
      <c r="F67" s="47">
        <f>F63+F66</f>
        <v>252670</v>
      </c>
      <c r="G67" s="41"/>
      <c r="H67" s="2"/>
      <c r="J67" s="11"/>
      <c r="K67" s="10"/>
    </row>
    <row r="68" spans="1:11" ht="12.75" customHeight="1" x14ac:dyDescent="0.3">
      <c r="A68" s="41"/>
      <c r="B68" s="41"/>
      <c r="C68" s="41"/>
      <c r="D68" s="41"/>
      <c r="E68" s="54"/>
      <c r="F68" s="54"/>
      <c r="G68" s="41"/>
      <c r="H68" s="3"/>
      <c r="I68" s="2"/>
      <c r="J68" s="2"/>
      <c r="K68" s="2"/>
    </row>
    <row r="69" spans="1:11" s="2" customFormat="1" x14ac:dyDescent="0.25">
      <c r="A69" s="36" t="s">
        <v>60</v>
      </c>
      <c r="B69" s="17"/>
      <c r="C69" s="17"/>
      <c r="D69" s="17"/>
      <c r="E69" s="55"/>
      <c r="F69" s="38"/>
      <c r="G69" s="39"/>
      <c r="H69" s="5"/>
      <c r="I69" s="6"/>
      <c r="J69" s="12"/>
      <c r="K69" s="6"/>
    </row>
    <row r="70" spans="1:11" s="2" customFormat="1" x14ac:dyDescent="0.25">
      <c r="A70" s="24"/>
      <c r="B70" s="17"/>
      <c r="C70" s="17"/>
      <c r="D70" s="17"/>
      <c r="E70" s="37"/>
      <c r="F70" s="38"/>
      <c r="G70" s="39"/>
      <c r="H70" s="5"/>
      <c r="I70" s="6"/>
      <c r="J70" s="12"/>
      <c r="K70" s="6"/>
    </row>
    <row r="71" spans="1:11" s="2" customFormat="1" ht="12.75" customHeight="1" x14ac:dyDescent="0.25">
      <c r="A71" s="67" t="s">
        <v>63</v>
      </c>
      <c r="B71" s="67"/>
      <c r="C71" s="67"/>
      <c r="D71" s="67"/>
      <c r="E71" s="67"/>
      <c r="F71" s="67"/>
      <c r="G71" s="17"/>
    </row>
    <row r="72" spans="1:11" s="2" customFormat="1" x14ac:dyDescent="0.25">
      <c r="A72" s="40"/>
      <c r="B72" s="40"/>
      <c r="C72" s="40"/>
      <c r="D72" s="40"/>
      <c r="E72" s="40"/>
      <c r="F72" s="40"/>
      <c r="G72" s="17"/>
    </row>
    <row r="73" spans="1:11" x14ac:dyDescent="0.25">
      <c r="A73" s="56" t="s">
        <v>27</v>
      </c>
      <c r="B73" s="18"/>
      <c r="C73" s="18"/>
      <c r="D73" s="18"/>
      <c r="E73" s="18"/>
      <c r="F73" s="18"/>
      <c r="G73" s="18"/>
    </row>
    <row r="74" spans="1:11" x14ac:dyDescent="0.25">
      <c r="A74" s="18" t="s">
        <v>1</v>
      </c>
      <c r="B74" s="18"/>
      <c r="C74" s="18"/>
      <c r="D74" s="18"/>
      <c r="E74" s="18"/>
      <c r="F74" s="18"/>
      <c r="G74" s="18"/>
    </row>
    <row r="75" spans="1:11" x14ac:dyDescent="0.25">
      <c r="A75" s="18"/>
      <c r="B75" s="18"/>
      <c r="C75" s="18"/>
      <c r="D75" s="18"/>
      <c r="E75" s="18"/>
      <c r="F75" s="18"/>
      <c r="G75" s="18"/>
    </row>
    <row r="76" spans="1:11" x14ac:dyDescent="0.25">
      <c r="A76" s="57" t="s">
        <v>28</v>
      </c>
      <c r="B76" s="18"/>
      <c r="C76" s="18"/>
      <c r="D76" s="18"/>
      <c r="E76" s="18"/>
      <c r="F76" s="18"/>
      <c r="G76" s="18"/>
    </row>
    <row r="77" spans="1:11" x14ac:dyDescent="0.25">
      <c r="A77" s="18" t="s">
        <v>29</v>
      </c>
      <c r="B77" s="18"/>
      <c r="C77" s="18"/>
      <c r="D77" s="18"/>
      <c r="E77" s="58">
        <f>E33</f>
        <v>31800</v>
      </c>
      <c r="F77" s="18"/>
      <c r="G77" s="18"/>
    </row>
    <row r="78" spans="1:11" x14ac:dyDescent="0.25">
      <c r="A78" s="18" t="s">
        <v>39</v>
      </c>
      <c r="B78" s="18"/>
      <c r="C78" s="18"/>
      <c r="D78" s="18"/>
      <c r="E78" s="59"/>
      <c r="F78" s="18"/>
      <c r="G78" s="18"/>
    </row>
    <row r="79" spans="1:11" x14ac:dyDescent="0.25">
      <c r="A79" s="18" t="s">
        <v>40</v>
      </c>
      <c r="B79" s="18"/>
      <c r="C79" s="18"/>
      <c r="D79" s="18"/>
      <c r="E79" s="59"/>
      <c r="F79" s="18"/>
      <c r="G79" s="18"/>
    </row>
    <row r="80" spans="1:11" x14ac:dyDescent="0.25">
      <c r="A80" s="18" t="s">
        <v>30</v>
      </c>
      <c r="B80" s="18"/>
      <c r="C80" s="18"/>
      <c r="D80" s="18"/>
      <c r="E80" s="58">
        <f>E28</f>
        <v>6700</v>
      </c>
      <c r="F80" s="18"/>
      <c r="G80" s="18"/>
    </row>
    <row r="81" spans="1:9" x14ac:dyDescent="0.25">
      <c r="A81" s="18" t="s">
        <v>41</v>
      </c>
      <c r="B81" s="18"/>
      <c r="C81" s="18"/>
      <c r="D81" s="18"/>
      <c r="E81" s="59"/>
      <c r="F81" s="18"/>
      <c r="G81" s="18"/>
    </row>
    <row r="82" spans="1:9" x14ac:dyDescent="0.25">
      <c r="A82" s="18" t="s">
        <v>64</v>
      </c>
      <c r="B82" s="18"/>
      <c r="C82" s="18"/>
      <c r="D82" s="18"/>
      <c r="E82" s="58">
        <f>-(E51-F51)</f>
        <v>-22943</v>
      </c>
      <c r="F82" s="18"/>
      <c r="G82" s="18"/>
      <c r="I82" s="8"/>
    </row>
    <row r="83" spans="1:9" x14ac:dyDescent="0.25">
      <c r="A83" s="18" t="s">
        <v>65</v>
      </c>
      <c r="B83" s="18"/>
      <c r="C83" s="18"/>
      <c r="D83" s="18"/>
      <c r="E83" s="60">
        <f>-(E52-F52)</f>
        <v>-3468</v>
      </c>
      <c r="F83" s="18"/>
      <c r="G83" s="18"/>
    </row>
    <row r="84" spans="1:9" x14ac:dyDescent="0.25">
      <c r="A84" s="18" t="s">
        <v>66</v>
      </c>
      <c r="B84" s="18"/>
      <c r="C84" s="18"/>
      <c r="D84" s="18"/>
      <c r="E84" s="58">
        <f>E58-F58</f>
        <v>7652</v>
      </c>
      <c r="F84" s="18"/>
      <c r="G84" s="18"/>
    </row>
    <row r="85" spans="1:9" x14ac:dyDescent="0.25">
      <c r="A85" s="18" t="s">
        <v>67</v>
      </c>
      <c r="B85" s="18"/>
      <c r="C85" s="18"/>
      <c r="D85" s="18"/>
      <c r="E85" s="61">
        <f>E59-F59</f>
        <v>7749</v>
      </c>
      <c r="F85" s="18"/>
      <c r="G85" s="18"/>
    </row>
    <row r="86" spans="1:9" x14ac:dyDescent="0.25">
      <c r="A86" s="18" t="s">
        <v>47</v>
      </c>
      <c r="B86" s="18"/>
      <c r="C86" s="18"/>
      <c r="D86" s="18"/>
      <c r="E86" s="58">
        <f>SUM(E77:E85)</f>
        <v>27490</v>
      </c>
      <c r="F86" s="18"/>
      <c r="G86" s="18"/>
    </row>
    <row r="87" spans="1:9" x14ac:dyDescent="0.25">
      <c r="A87" s="18"/>
      <c r="B87" s="18"/>
      <c r="C87" s="18"/>
      <c r="D87" s="18"/>
      <c r="E87" s="59"/>
      <c r="F87" s="18"/>
      <c r="G87" s="18"/>
    </row>
    <row r="88" spans="1:9" x14ac:dyDescent="0.25">
      <c r="A88" s="57" t="s">
        <v>31</v>
      </c>
      <c r="B88" s="18"/>
      <c r="C88" s="18"/>
      <c r="D88" s="18"/>
      <c r="E88" s="59"/>
      <c r="F88" s="18"/>
      <c r="G88" s="18"/>
    </row>
    <row r="89" spans="1:9" x14ac:dyDescent="0.25">
      <c r="A89" s="18" t="s">
        <v>46</v>
      </c>
      <c r="B89" s="18"/>
      <c r="C89" s="18"/>
      <c r="D89" s="18"/>
      <c r="E89" s="58">
        <f>-((E54-F54)+E28)</f>
        <v>-31264</v>
      </c>
      <c r="F89" s="18"/>
      <c r="G89" s="18"/>
    </row>
    <row r="90" spans="1:9" x14ac:dyDescent="0.25">
      <c r="A90" s="18" t="s">
        <v>68</v>
      </c>
      <c r="B90" s="18"/>
      <c r="C90" s="18"/>
      <c r="D90" s="18"/>
      <c r="E90" s="61">
        <f>F50-E50</f>
        <v>3700</v>
      </c>
      <c r="F90" s="18"/>
      <c r="G90" s="18"/>
    </row>
    <row r="91" spans="1:9" x14ac:dyDescent="0.25">
      <c r="A91" s="18" t="s">
        <v>48</v>
      </c>
      <c r="B91" s="18"/>
      <c r="C91" s="18"/>
      <c r="D91" s="18"/>
      <c r="E91" s="58">
        <f>E89+E90</f>
        <v>-27564</v>
      </c>
      <c r="F91" s="18"/>
      <c r="G91" s="18"/>
    </row>
    <row r="92" spans="1:9" x14ac:dyDescent="0.25">
      <c r="A92" s="18"/>
      <c r="B92" s="18"/>
      <c r="C92" s="18"/>
      <c r="D92" s="18"/>
      <c r="E92" s="59"/>
      <c r="F92" s="18"/>
      <c r="G92" s="18"/>
    </row>
    <row r="93" spans="1:9" x14ac:dyDescent="0.25">
      <c r="A93" s="57" t="s">
        <v>32</v>
      </c>
      <c r="B93" s="18"/>
      <c r="C93" s="18"/>
      <c r="D93" s="18"/>
      <c r="E93" s="59"/>
      <c r="F93" s="18"/>
      <c r="G93" s="18"/>
    </row>
    <row r="94" spans="1:9" x14ac:dyDescent="0.25">
      <c r="A94" s="18" t="s">
        <v>69</v>
      </c>
      <c r="B94" s="18"/>
      <c r="C94" s="18"/>
      <c r="D94" s="18"/>
      <c r="E94" s="58">
        <f>E60-F60</f>
        <v>-1500</v>
      </c>
      <c r="F94" s="18"/>
      <c r="G94" s="18"/>
    </row>
    <row r="95" spans="1:9" x14ac:dyDescent="0.25">
      <c r="A95" s="18" t="s">
        <v>70</v>
      </c>
      <c r="B95" s="18"/>
      <c r="C95" s="18"/>
      <c r="D95" s="18"/>
      <c r="E95" s="58">
        <f>E62-F62</f>
        <v>16349</v>
      </c>
      <c r="F95" s="18"/>
      <c r="G95" s="18"/>
    </row>
    <row r="96" spans="1:9" x14ac:dyDescent="0.25">
      <c r="A96" s="18" t="s">
        <v>71</v>
      </c>
      <c r="B96" s="18"/>
      <c r="C96" s="18"/>
      <c r="D96" s="18"/>
      <c r="E96" s="58">
        <f>E64-F64</f>
        <v>10000</v>
      </c>
      <c r="F96" s="18"/>
      <c r="G96" s="18"/>
    </row>
    <row r="97" spans="1:7" x14ac:dyDescent="0.25">
      <c r="A97" s="18" t="s">
        <v>33</v>
      </c>
      <c r="B97" s="18"/>
      <c r="C97" s="18"/>
      <c r="D97" s="18"/>
      <c r="E97" s="61">
        <f>-E35</f>
        <v>-7950</v>
      </c>
      <c r="F97" s="18"/>
      <c r="G97" s="18"/>
    </row>
    <row r="98" spans="1:7" x14ac:dyDescent="0.25">
      <c r="A98" s="18" t="s">
        <v>49</v>
      </c>
      <c r="B98" s="18"/>
      <c r="C98" s="18"/>
      <c r="D98" s="18"/>
      <c r="E98" s="62">
        <f>SUM(E94:E97)</f>
        <v>16899</v>
      </c>
      <c r="F98" s="18"/>
      <c r="G98" s="18"/>
    </row>
    <row r="99" spans="1:7" x14ac:dyDescent="0.25">
      <c r="A99" s="18"/>
      <c r="B99" s="18"/>
      <c r="C99" s="18"/>
      <c r="D99" s="18"/>
      <c r="E99" s="60"/>
      <c r="F99" s="18"/>
      <c r="G99" s="18"/>
    </row>
    <row r="100" spans="1:7" x14ac:dyDescent="0.25">
      <c r="A100" s="18" t="s">
        <v>34</v>
      </c>
      <c r="B100" s="18"/>
      <c r="C100" s="18"/>
      <c r="D100" s="18"/>
      <c r="E100" s="58">
        <f>SUM(E86,E91,E98)</f>
        <v>16825</v>
      </c>
      <c r="F100" s="18"/>
      <c r="G100" s="18"/>
    </row>
    <row r="101" spans="1:7" x14ac:dyDescent="0.25">
      <c r="A101" s="18" t="s">
        <v>35</v>
      </c>
      <c r="B101" s="18"/>
      <c r="C101" s="18"/>
      <c r="D101" s="18"/>
      <c r="E101" s="58">
        <f>F49</f>
        <v>74625</v>
      </c>
      <c r="F101" s="18"/>
      <c r="G101" s="18"/>
    </row>
    <row r="102" spans="1:7" ht="13.8" thickBot="1" x14ac:dyDescent="0.3">
      <c r="A102" s="18" t="s">
        <v>36</v>
      </c>
      <c r="B102" s="18"/>
      <c r="C102" s="18"/>
      <c r="D102" s="18"/>
      <c r="E102" s="63">
        <f>E100+E101</f>
        <v>91450</v>
      </c>
      <c r="F102" s="18"/>
      <c r="G102" s="18"/>
    </row>
    <row r="103" spans="1:7" ht="13.8" thickTop="1" x14ac:dyDescent="0.25">
      <c r="A103" s="18"/>
      <c r="B103" s="18"/>
      <c r="C103" s="18"/>
      <c r="D103" s="18"/>
      <c r="E103" s="18"/>
      <c r="F103" s="18"/>
      <c r="G103" s="18"/>
    </row>
    <row r="104" spans="1:7" ht="12.75" customHeight="1" x14ac:dyDescent="0.25">
      <c r="A104" s="66" t="s">
        <v>72</v>
      </c>
      <c r="B104" s="66"/>
      <c r="C104" s="66"/>
      <c r="D104" s="66"/>
      <c r="E104" s="18"/>
      <c r="F104" s="18"/>
      <c r="G104" s="18"/>
    </row>
    <row r="105" spans="1:7" x14ac:dyDescent="0.25">
      <c r="A105" s="66"/>
      <c r="B105" s="66"/>
      <c r="C105" s="66"/>
      <c r="D105" s="66"/>
      <c r="E105" s="64">
        <f>E49</f>
        <v>91450</v>
      </c>
      <c r="F105" s="18"/>
      <c r="G105" s="18"/>
    </row>
    <row r="106" spans="1:7" x14ac:dyDescent="0.25">
      <c r="A106" s="18"/>
      <c r="B106" s="18"/>
      <c r="C106" s="18"/>
      <c r="D106" s="18"/>
      <c r="E106" s="18"/>
      <c r="F106" s="18"/>
      <c r="G106" s="18"/>
    </row>
  </sheetData>
  <mergeCells count="5">
    <mergeCell ref="A104:D105"/>
    <mergeCell ref="A71:F71"/>
    <mergeCell ref="A11:G12"/>
    <mergeCell ref="A5:G9"/>
    <mergeCell ref="A38:G41"/>
  </mergeCells>
  <phoneticPr fontId="0" type="noConversion"/>
  <pageMargins left="0.75" right="0.75" top="1" bottom="1" header="0.5" footer="0.5"/>
  <pageSetup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Build a Model Solution</vt:lpstr>
      <vt:lpstr>Sheet2</vt:lpstr>
      <vt:lpstr>Sheet3</vt:lpstr>
      <vt:lpstr>' Build a Model Solution'!Print_Area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CF, and Taxes. Build a Model</dc:title>
  <dc:subject>Build a Model</dc:subject>
  <dc:creator>Christopher Buzzard and Mike Ehrhardt</dc:creator>
  <cp:lastModifiedBy>Mike Ehrhardt</cp:lastModifiedBy>
  <cp:lastPrinted>2001-03-05T17:51:53Z</cp:lastPrinted>
  <dcterms:created xsi:type="dcterms:W3CDTF">1999-09-06T22:25:11Z</dcterms:created>
  <dcterms:modified xsi:type="dcterms:W3CDTF">2012-12-07T19:00:32Z</dcterms:modified>
</cp:coreProperties>
</file>